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icolaNigi\Downloads\"/>
    </mc:Choice>
  </mc:AlternateContent>
  <xr:revisionPtr revIDLastSave="0" documentId="13_ncr:1_{41219FAF-5A03-4A69-8118-5299D8EE9F0E}" xr6:coauthVersionLast="47" xr6:coauthVersionMax="47" xr10:uidLastSave="{00000000-0000-0000-0000-000000000000}"/>
  <workbookProtection workbookAlgorithmName="SHA-512" workbookHashValue="o/Iee0ePeDIPzZAm7eMFII5uHCkZkyWwfP798i2VuMQbIhopQoCUUyww6dYgulnB/Zc9TgZrjTwUM+WQCpKoUw==" workbookSaltValue="S5jjyFNdfo7Hg0iCrp1SSQ==" workbookSpinCount="100000" lockStructure="1"/>
  <bookViews>
    <workbookView xWindow="-120" yWindow="-120" windowWidth="29040" windowHeight="15720" xr2:uid="{17651459-36A9-4034-B198-1B298F8CBA27}"/>
  </bookViews>
  <sheets>
    <sheet name="Calcolo Costo di Costruzione" sheetId="4" r:id="rId1"/>
    <sheet name="Classi Edificio" sheetId="2" r:id="rId2"/>
  </sheets>
  <definedNames>
    <definedName name="_xlnm.Print_Area" localSheetId="0">'Calcolo Costo di Costruzione'!$A$1:$J$85</definedName>
    <definedName name="Classi">#REF!</definedName>
    <definedName name="Classi_edificio_e_relative_Maggiorazioni">'Classi Edificio'!$B$2:$E$14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4" l="1"/>
  <c r="B41" i="4"/>
  <c r="E7" i="4"/>
  <c r="E8" i="4"/>
  <c r="E9" i="4"/>
  <c r="E10" i="4"/>
  <c r="E6" i="4"/>
  <c r="G66" i="4"/>
  <c r="G64" i="4"/>
  <c r="G63" i="4"/>
  <c r="G62" i="4"/>
  <c r="G61" i="4"/>
  <c r="G60" i="4"/>
  <c r="C29" i="4"/>
  <c r="C28" i="4"/>
  <c r="C27" i="4"/>
  <c r="C26" i="4"/>
  <c r="C25" i="4"/>
  <c r="G77" i="4"/>
  <c r="G76" i="4"/>
  <c r="G75" i="4"/>
  <c r="G74" i="4"/>
  <c r="G73" i="4"/>
  <c r="G72" i="4"/>
  <c r="H47" i="4"/>
  <c r="H49" i="4" s="1"/>
  <c r="D47" i="4"/>
  <c r="D49" i="4" s="1"/>
  <c r="B19" i="4"/>
  <c r="E11" i="4" l="1"/>
  <c r="C21" i="4" s="1"/>
  <c r="I21" i="4" s="1"/>
  <c r="G67" i="4"/>
  <c r="D30" i="4"/>
  <c r="G78" i="4"/>
  <c r="F10" i="4" l="1"/>
  <c r="H10" i="4" s="1"/>
  <c r="F6" i="4"/>
  <c r="H6" i="4" s="1"/>
  <c r="F9" i="4"/>
  <c r="H9" i="4" s="1"/>
  <c r="F7" i="4"/>
  <c r="H7" i="4" s="1"/>
  <c r="F8" i="4"/>
  <c r="H8" i="4" s="1"/>
  <c r="E14" i="2"/>
  <c r="E13" i="2"/>
  <c r="E12" i="2"/>
  <c r="E11" i="2"/>
  <c r="E10" i="2"/>
  <c r="E9" i="2"/>
  <c r="E8" i="2"/>
  <c r="E7" i="2"/>
  <c r="E6" i="2"/>
  <c r="E5" i="2"/>
  <c r="E4" i="2"/>
  <c r="I11" i="4" l="1"/>
  <c r="F30" i="4" s="1"/>
  <c r="H30" i="4" s="1"/>
  <c r="I30" i="4" l="1"/>
  <c r="C52" i="4" l="1"/>
  <c r="G52" i="4"/>
  <c r="H83" i="4" s="1"/>
  <c r="D83" i="4" l="1"/>
</calcChain>
</file>

<file path=xl/sharedStrings.xml><?xml version="1.0" encoding="utf-8"?>
<sst xmlns="http://schemas.openxmlformats.org/spreadsheetml/2006/main" count="98" uniqueCount="83">
  <si>
    <t>Classi di Superficie (mq)</t>
  </si>
  <si>
    <t>≤        95</t>
  </si>
  <si>
    <t>&gt;       160</t>
  </si>
  <si>
    <r>
      <t xml:space="preserve">&gt;     95     </t>
    </r>
    <r>
      <rPr>
        <sz val="14"/>
        <color theme="1"/>
        <rFont val="Aptos Narrow"/>
        <family val="2"/>
      </rPr>
      <t xml:space="preserve">→   </t>
    </r>
    <r>
      <rPr>
        <sz val="11"/>
        <color theme="1"/>
        <rFont val="Aptos Narrow"/>
        <family val="2"/>
      </rPr>
      <t xml:space="preserve"> </t>
    </r>
    <r>
      <rPr>
        <sz val="12"/>
        <color theme="1"/>
        <rFont val="Aptos Narrow"/>
        <family val="2"/>
      </rPr>
      <t>110</t>
    </r>
  </si>
  <si>
    <r>
      <t xml:space="preserve">&gt;     110     </t>
    </r>
    <r>
      <rPr>
        <sz val="14"/>
        <color theme="1"/>
        <rFont val="Aptos Narrow"/>
        <family val="2"/>
      </rPr>
      <t xml:space="preserve">→   </t>
    </r>
    <r>
      <rPr>
        <sz val="11"/>
        <color theme="1"/>
        <rFont val="Aptos Narrow"/>
        <family val="2"/>
      </rPr>
      <t xml:space="preserve"> </t>
    </r>
    <r>
      <rPr>
        <sz val="12"/>
        <color theme="1"/>
        <rFont val="Aptos Narrow"/>
        <family val="2"/>
      </rPr>
      <t>130</t>
    </r>
  </si>
  <si>
    <r>
      <t xml:space="preserve">&gt;     130     </t>
    </r>
    <r>
      <rPr>
        <sz val="14"/>
        <color theme="1"/>
        <rFont val="Aptos Narrow"/>
        <family val="2"/>
      </rPr>
      <t xml:space="preserve">→   </t>
    </r>
    <r>
      <rPr>
        <sz val="11"/>
        <color theme="1"/>
        <rFont val="Aptos Narrow"/>
        <family val="2"/>
      </rPr>
      <t xml:space="preserve"> </t>
    </r>
    <r>
      <rPr>
        <sz val="12"/>
        <color theme="1"/>
        <rFont val="Aptos Narrow"/>
        <family val="2"/>
      </rPr>
      <t>160</t>
    </r>
  </si>
  <si>
    <t>Numero Alloggi</t>
  </si>
  <si>
    <t>Rapporto rispetto al totale (Su)</t>
  </si>
  <si>
    <t>Incremento per classi di superficie              %</t>
  </si>
  <si>
    <t>Incremento  (%)</t>
  </si>
  <si>
    <r>
      <t>Su (</t>
    </r>
    <r>
      <rPr>
        <sz val="8"/>
        <color theme="1"/>
        <rFont val="Aptos Narrow"/>
        <family val="2"/>
        <scheme val="minor"/>
      </rPr>
      <t>mq</t>
    </r>
    <r>
      <rPr>
        <sz val="11"/>
        <color theme="1"/>
        <rFont val="Aptos Narrow"/>
        <family val="2"/>
        <scheme val="minor"/>
      </rPr>
      <t>)</t>
    </r>
  </si>
  <si>
    <t>Destinazione</t>
  </si>
  <si>
    <t>Superf. netta di servizi ed accessori (mq)</t>
  </si>
  <si>
    <t>Autorimesse singole e/o collettive</t>
  </si>
  <si>
    <t>Androni d'ingresso e porticati liberi</t>
  </si>
  <si>
    <t>Logge e balconi</t>
  </si>
  <si>
    <t>Intervalli di Variabilità</t>
  </si>
  <si>
    <t>Incremento (%)</t>
  </si>
  <si>
    <t>da</t>
  </si>
  <si>
    <t>a</t>
  </si>
  <si>
    <t>più di un ascensore per ogni scala se questa serve meno di sei piani sopraelevati</t>
  </si>
  <si>
    <t>scala di servizio non prescritta da leggi o regolamenti o imposta da necessità di prevenzione d’infortuni o d’incendi</t>
  </si>
  <si>
    <t>altezza libera netta di piano superiore a mt 3,00 o a quella minima prescritta da norme regolamentari. Per ambienti con altezze diverse si fa riferimento all’altezza media ponderale</t>
  </si>
  <si>
    <t>piscina coperta o scoperta quando sia a servizio di uno o più edifici comprendenti meno di 15 unità immobiliari</t>
  </si>
  <si>
    <t>alloggi di custodia a servizio di uno o più edifici comprendenti meno di 15 unità immobiliari</t>
  </si>
  <si>
    <t>Descrizione</t>
  </si>
  <si>
    <t>TOTALE INCREMENTI (I1 + I2 + I3 )</t>
  </si>
  <si>
    <t xml:space="preserve">Classe edificio </t>
  </si>
  <si>
    <t>Da</t>
  </si>
  <si>
    <t>A</t>
  </si>
  <si>
    <t>Classi edificio e relative Maggiorazioni</t>
  </si>
  <si>
    <t>Maggiorazione</t>
  </si>
  <si>
    <t>Classe</t>
  </si>
  <si>
    <t>Maggiorazione (%)</t>
  </si>
  <si>
    <t xml:space="preserve">Costo di costruzione base a mq </t>
  </si>
  <si>
    <t>Costo base maggiorato a mq</t>
  </si>
  <si>
    <t>Su</t>
  </si>
  <si>
    <t>Superficie Utile abitabile</t>
  </si>
  <si>
    <t>Sa</t>
  </si>
  <si>
    <t xml:space="preserve">Superficie Accessoria </t>
  </si>
  <si>
    <t>60% Sa</t>
  </si>
  <si>
    <t>Sigla</t>
  </si>
  <si>
    <t xml:space="preserve">Denominazione </t>
  </si>
  <si>
    <t>Superficie (mq)</t>
  </si>
  <si>
    <t xml:space="preserve">Sc </t>
  </si>
  <si>
    <t>Superficie Complessiva</t>
  </si>
  <si>
    <t xml:space="preserve">COSTO DI COSTRUZIONE </t>
  </si>
  <si>
    <t>TAB 1. Incremento per superficie utile abitabile (art.5)</t>
  </si>
  <si>
    <t>TAB 2. Superfici per servizi e accessori relativi alla parte residenziale (art.2)</t>
  </si>
  <si>
    <t>TAB 3. Incremento per servizi e accessori relativi alla parte residenziale (art.6)</t>
  </si>
  <si>
    <t>TAB 4. incremento per caratteristiche particolari (art.7)</t>
  </si>
  <si>
    <t>QUANTIFICAZIONE CONTRIBUTO DI COSTRUZIONE COME QUOTA PERCENTUALE DEL COSTO TOTALE</t>
  </si>
  <si>
    <t>Abitazioni aventi Superficie Utile :</t>
  </si>
  <si>
    <t>a) superiore a mq 160 e accessori &gt;= mq 60</t>
  </si>
  <si>
    <t>b) compreso tra mq 160 e mq 130 e accessori &lt;= mq 55</t>
  </si>
  <si>
    <t>c) compreso tra mq 130 e mq 110 e accessori &lt;= mq 50</t>
  </si>
  <si>
    <t>d) compreso tra mq 110 e mq 95 e accessori &lt;= mq 45</t>
  </si>
  <si>
    <t>e) inferiore a mq 95 e accessori &lt;= mq 40</t>
  </si>
  <si>
    <t>Abitazioni aventi caratteristiche di lusso (D.M. 2-8-1969)</t>
  </si>
  <si>
    <t>EVENTUALI RIDUZIONI DAL CONTRIBUTO DI COSTRUZIONE</t>
  </si>
  <si>
    <r>
      <t>I</t>
    </r>
    <r>
      <rPr>
        <b/>
        <sz val="8"/>
        <color theme="1"/>
        <rFont val="Aptos Narrow"/>
        <family val="2"/>
        <scheme val="minor"/>
      </rPr>
      <t>1</t>
    </r>
  </si>
  <si>
    <r>
      <t>I</t>
    </r>
    <r>
      <rPr>
        <b/>
        <sz val="8"/>
        <color theme="1"/>
        <rFont val="Aptos Narrow"/>
        <family val="2"/>
        <scheme val="minor"/>
      </rPr>
      <t>2</t>
    </r>
  </si>
  <si>
    <r>
      <t>I</t>
    </r>
    <r>
      <rPr>
        <b/>
        <sz val="8"/>
        <color theme="1"/>
        <rFont val="Aptos Narrow"/>
        <family val="2"/>
        <scheme val="minor"/>
      </rPr>
      <t>3</t>
    </r>
  </si>
  <si>
    <t>Nuova Costruzione</t>
  </si>
  <si>
    <t>Ristrutturazione</t>
  </si>
  <si>
    <t xml:space="preserve">                    CALCOLO COSTO DI COSTRUZIONE INTERVENTO IN PROGETTO</t>
  </si>
  <si>
    <r>
      <t xml:space="preserve">Intervento di rigenerazione urbana </t>
    </r>
    <r>
      <rPr>
        <i/>
        <sz val="11"/>
        <color theme="1"/>
        <rFont val="Aptos Narrow"/>
        <family val="2"/>
        <scheme val="minor"/>
      </rPr>
      <t>(specificatamente previsti dal Piano Operativo ai sensi dell’art.125 LR 65/2014)</t>
    </r>
  </si>
  <si>
    <r>
      <t>decarbonizzazione e di efficientamento energetico</t>
    </r>
    <r>
      <rPr>
        <i/>
        <sz val="16"/>
        <color theme="1"/>
        <rFont val="Aptos Narrow"/>
        <family val="2"/>
        <scheme val="minor"/>
      </rPr>
      <t xml:space="preserve"> </t>
    </r>
    <r>
      <rPr>
        <i/>
        <sz val="11"/>
        <color theme="1"/>
        <rFont val="Aptos Narrow"/>
        <family val="2"/>
        <scheme val="minor"/>
      </rPr>
      <t>(contemporaneo rispetto della copertura del 80% dei consumi previsti per la produzione di acqua calda sanitaria e del 80% della somma dei consumi previsti per la produzione di acqua calda sanitaria, la climatizzazione invernale e la climatizzazione estiva, fermo restando il rispetto delle condizioni di cui all' All III del D.Lgs 199/2021)</t>
    </r>
  </si>
  <si>
    <r>
      <t xml:space="preserve">messa in sicurezza sismica </t>
    </r>
    <r>
      <rPr>
        <i/>
        <sz val="11"/>
        <color theme="1"/>
        <rFont val="Aptos Narrow"/>
        <family val="2"/>
        <scheme val="minor"/>
      </rPr>
      <t>(interventi di adeguamento sismico, contenuti all’art 8.4.3 del D.M. 17 gennaio 2018)</t>
    </r>
  </si>
  <si>
    <r>
      <t xml:space="preserve">contenimento del consumo di suolo </t>
    </r>
    <r>
      <rPr>
        <i/>
        <sz val="11"/>
        <color theme="1"/>
        <rFont val="Aptos Narrow"/>
        <family val="2"/>
        <scheme val="minor"/>
      </rPr>
      <t>(interventi che portano a una riduzione della Superficie Coperta di almeno il 20 % della situazione precedente)</t>
    </r>
  </si>
  <si>
    <r>
      <t xml:space="preserve">recupero e riuso degli immobili non utilizzati </t>
    </r>
    <r>
      <rPr>
        <i/>
        <sz val="11"/>
        <color theme="1"/>
        <rFont val="Aptos Narrow"/>
        <family val="2"/>
        <scheme val="minor"/>
      </rPr>
      <t>(immobili con assenza accertata di allacciamenti alle reti dei principali servizi energia elettrica, acqua, gas da almeno tre anni)</t>
    </r>
  </si>
  <si>
    <r>
      <t xml:space="preserve">immobili ricadenti in Centro Storico </t>
    </r>
    <r>
      <rPr>
        <sz val="11"/>
        <color theme="1"/>
        <rFont val="Aptos Narrow"/>
        <family val="2"/>
        <scheme val="minor"/>
      </rPr>
      <t xml:space="preserve"> </t>
    </r>
    <r>
      <rPr>
        <i/>
        <sz val="11"/>
        <color theme="1"/>
        <rFont val="Aptos Narrow"/>
        <family val="2"/>
        <scheme val="minor"/>
      </rPr>
      <t>(Zona A del DM 1444/68)</t>
    </r>
  </si>
  <si>
    <t>(Stato di progetto intero edificio  a destinazione residenziale)</t>
  </si>
  <si>
    <r>
      <t xml:space="preserve">CALCOLO MAGGIORAZIONE COSTO UNITARIO BASE PARAMETRICO PER COSTO DI COSTRUZIONE  </t>
    </r>
    <r>
      <rPr>
        <b/>
        <sz val="14"/>
        <color theme="1"/>
        <rFont val="Aptos Narrow"/>
        <family val="2"/>
        <scheme val="minor"/>
      </rPr>
      <t>(D.M. 10 Maggio 1977, n. 801)</t>
    </r>
  </si>
  <si>
    <t>Cantinole, soffitte, locali motore ascensore, cabine idriche, lavatoi comuni, centrali termiche, ed altri locali a stretto servizio delle residenze</t>
  </si>
  <si>
    <t>Sa/Su (%)</t>
  </si>
  <si>
    <t>Se superficie accessoria supera quella indicata a fianco di ciascuna categoria la percentuale da applicare è quella della categoria immediatamente superiore</t>
  </si>
  <si>
    <t xml:space="preserve">I requisiti sopra esposti devono essere dichiarati allegando specifica documentazione tecnica asseverata da tecnico abilitato. </t>
  </si>
  <si>
    <t>CONTRIBUTO COSTO DI COSTRUZIONE AMPLIAMENTO da versare</t>
  </si>
  <si>
    <t>CONTRIBUTO COSTO DI COSTRUZIONE RISTRUTTURAZIONE da versare</t>
  </si>
  <si>
    <t>Superf. Utile Abitabile totale degli alloggi (mq)</t>
  </si>
  <si>
    <t>Nuova costruzione (€  261,20 )</t>
  </si>
  <si>
    <t>Ristrutturazione (€  130,60 )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</si>
</sst>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4" formatCode="_-* #,##0.00\ &quot;€&quot;_-;\-* #,##0.00\ &quot;€&quot;_-;_-* &quot;-&quot;??\ &quot;€&quot;_-;_-@_-"/>
    <numFmt numFmtId="164" formatCode="#,##0.00\ &quot;€&quot;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2"/>
      <color theme="1"/>
      <name val="Aptos Narrow"/>
      <family val="2"/>
    </font>
    <font>
      <sz val="14"/>
      <color theme="1"/>
      <name val="Aptos Narrow"/>
      <family val="2"/>
    </font>
    <font>
      <i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i/>
      <sz val="16"/>
      <color theme="1"/>
      <name val="Calibri"/>
      <family val="2"/>
    </font>
    <font>
      <b/>
      <sz val="8"/>
      <color theme="1"/>
      <name val="Aptos Narrow"/>
      <family val="2"/>
      <scheme val="minor"/>
    </font>
    <font>
      <b/>
      <i/>
      <u/>
      <sz val="14"/>
      <color theme="1"/>
      <name val="Calibri"/>
      <family val="2"/>
    </font>
    <font>
      <b/>
      <i/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i/>
      <sz val="20"/>
      <color theme="1"/>
      <name val="Aptos Narrow"/>
      <family val="2"/>
      <scheme val="minor"/>
    </font>
    <font>
      <i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8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0" fillId="2" borderId="14" xfId="0" applyFill="1" applyBorder="1"/>
    <xf numFmtId="0" fontId="0" fillId="2" borderId="18" xfId="0" applyFill="1" applyBorder="1"/>
    <xf numFmtId="0" fontId="0" fillId="2" borderId="17" xfId="0" applyFill="1" applyBorder="1"/>
    <xf numFmtId="0" fontId="0" fillId="2" borderId="16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19" xfId="0" applyFill="1" applyBorder="1"/>
    <xf numFmtId="3" fontId="0" fillId="2" borderId="0" xfId="1" applyNumberFormat="1" applyFont="1" applyFill="1" applyBorder="1"/>
    <xf numFmtId="0" fontId="0" fillId="2" borderId="21" xfId="0" applyFill="1" applyBorder="1"/>
    <xf numFmtId="0" fontId="0" fillId="2" borderId="6" xfId="0" applyFill="1" applyBorder="1" applyAlignment="1">
      <alignment horizontal="center"/>
    </xf>
    <xf numFmtId="3" fontId="0" fillId="2" borderId="16" xfId="1" applyNumberFormat="1" applyFont="1" applyFill="1" applyBorder="1"/>
    <xf numFmtId="0" fontId="0" fillId="2" borderId="20" xfId="0" applyFill="1" applyBorder="1"/>
    <xf numFmtId="0" fontId="0" fillId="2" borderId="19" xfId="0" applyFill="1" applyBorder="1" applyAlignment="1">
      <alignment horizontal="center"/>
    </xf>
    <xf numFmtId="0" fontId="0" fillId="0" borderId="0" xfId="0" applyProtection="1">
      <protection hidden="1"/>
    </xf>
    <xf numFmtId="0" fontId="13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0" fillId="0" borderId="0" xfId="0" applyAlignment="1" applyProtection="1">
      <alignment vertical="center"/>
      <protection hidden="1"/>
    </xf>
    <xf numFmtId="0" fontId="6" fillId="4" borderId="1" xfId="0" applyFont="1" applyFill="1" applyBorder="1" applyAlignment="1" applyProtection="1">
      <alignment horizontal="center" vertical="center" wrapText="1"/>
      <protection hidden="1"/>
    </xf>
    <xf numFmtId="0" fontId="6" fillId="4" borderId="35" xfId="0" applyFont="1" applyFill="1" applyBorder="1" applyAlignment="1" applyProtection="1">
      <alignment horizontal="center" vertical="center" wrapText="1"/>
      <protection hidden="1"/>
    </xf>
    <xf numFmtId="0" fontId="0" fillId="0" borderId="34" xfId="0" applyBorder="1" applyProtection="1">
      <protection locked="0" hidden="1"/>
    </xf>
    <xf numFmtId="0" fontId="0" fillId="2" borderId="10" xfId="0" applyFill="1" applyBorder="1" applyProtection="1">
      <protection hidden="1"/>
    </xf>
    <xf numFmtId="0" fontId="0" fillId="2" borderId="1" xfId="0" applyFill="1" applyBorder="1" applyProtection="1"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0" borderId="39" xfId="0" applyBorder="1" applyProtection="1">
      <protection locked="0" hidden="1"/>
    </xf>
    <xf numFmtId="0" fontId="0" fillId="2" borderId="9" xfId="0" applyFill="1" applyBorder="1" applyProtection="1">
      <protection hidden="1"/>
    </xf>
    <xf numFmtId="0" fontId="2" fillId="2" borderId="11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hidden="1"/>
    </xf>
    <xf numFmtId="0" fontId="2" fillId="2" borderId="12" xfId="0" applyFont="1" applyFill="1" applyBorder="1" applyProtection="1">
      <protection hidden="1"/>
    </xf>
    <xf numFmtId="0" fontId="0" fillId="0" borderId="0" xfId="0" applyAlignment="1" applyProtection="1">
      <alignment horizontal="right" vertical="center"/>
      <protection hidden="1"/>
    </xf>
    <xf numFmtId="0" fontId="6" fillId="4" borderId="10" xfId="0" applyFont="1" applyFill="1" applyBorder="1" applyAlignment="1" applyProtection="1">
      <alignment horizontal="center" vertical="center" wrapText="1"/>
      <protection hidden="1"/>
    </xf>
    <xf numFmtId="0" fontId="8" fillId="2" borderId="9" xfId="0" applyFont="1" applyFill="1" applyBorder="1" applyAlignment="1" applyProtection="1">
      <alignment horizontal="left" vertical="center" wrapText="1"/>
      <protection hidden="1"/>
    </xf>
    <xf numFmtId="0" fontId="0" fillId="0" borderId="36" xfId="0" applyBorder="1" applyAlignment="1" applyProtection="1">
      <alignment horizontal="center" vertical="center"/>
      <protection locked="0" hidden="1"/>
    </xf>
    <xf numFmtId="164" fontId="0" fillId="4" borderId="33" xfId="0" applyNumberFormat="1" applyFill="1" applyBorder="1" applyProtection="1">
      <protection hidden="1"/>
    </xf>
    <xf numFmtId="0" fontId="4" fillId="2" borderId="1" xfId="0" applyFont="1" applyFill="1" applyBorder="1" applyProtection="1">
      <protection hidden="1"/>
    </xf>
    <xf numFmtId="0" fontId="8" fillId="2" borderId="9" xfId="0" applyFont="1" applyFill="1" applyBorder="1" applyAlignment="1" applyProtection="1">
      <alignment horizontal="left"/>
      <protection hidden="1"/>
    </xf>
    <xf numFmtId="0" fontId="0" fillId="2" borderId="1" xfId="0" applyFill="1" applyBorder="1" applyAlignment="1" applyProtection="1">
      <alignment horizontal="right" vertical="center"/>
      <protection hidden="1"/>
    </xf>
    <xf numFmtId="0" fontId="0" fillId="2" borderId="19" xfId="0" applyFill="1" applyBorder="1" applyAlignment="1" applyProtection="1">
      <alignment horizontal="center" vertical="center"/>
      <protection hidden="1"/>
    </xf>
    <xf numFmtId="3" fontId="0" fillId="0" borderId="0" xfId="1" applyNumberFormat="1" applyFont="1" applyBorder="1" applyProtection="1">
      <protection hidden="1"/>
    </xf>
    <xf numFmtId="0" fontId="8" fillId="2" borderId="9" xfId="0" applyFont="1" applyFill="1" applyBorder="1" applyAlignment="1" applyProtection="1">
      <alignment wrapText="1"/>
      <protection hidden="1"/>
    </xf>
    <xf numFmtId="0" fontId="0" fillId="0" borderId="37" xfId="0" applyBorder="1" applyAlignment="1" applyProtection="1">
      <alignment horizontal="center" vertical="center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10" xfId="0" applyFill="1" applyBorder="1" applyAlignment="1" applyProtection="1">
      <alignment horizontal="right"/>
      <protection hidden="1"/>
    </xf>
    <xf numFmtId="0" fontId="0" fillId="0" borderId="36" xfId="0" applyBorder="1" applyAlignment="1" applyProtection="1">
      <alignment horizontal="center" vertical="center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8" xfId="0" applyBorder="1" applyAlignment="1" applyProtection="1">
      <alignment horizontal="center" vertical="center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28" xfId="0" applyFill="1" applyBorder="1" applyAlignment="1" applyProtection="1">
      <alignment horizontal="right"/>
      <protection hidden="1"/>
    </xf>
    <xf numFmtId="0" fontId="2" fillId="2" borderId="11" xfId="0" applyFont="1" applyFill="1" applyBorder="1" applyAlignment="1" applyProtection="1">
      <alignment horizontal="right"/>
      <protection hidden="1"/>
    </xf>
    <xf numFmtId="0" fontId="0" fillId="4" borderId="23" xfId="0" applyFill="1" applyBorder="1" applyAlignment="1" applyProtection="1">
      <alignment horizontal="center" vertical="center" wrapText="1"/>
      <protection hidden="1"/>
    </xf>
    <xf numFmtId="0" fontId="9" fillId="4" borderId="24" xfId="0" applyFont="1" applyFill="1" applyBorder="1" applyAlignment="1" applyProtection="1">
      <alignment horizontal="center" vertical="center" wrapText="1"/>
      <protection hidden="1"/>
    </xf>
    <xf numFmtId="0" fontId="0" fillId="2" borderId="7" xfId="0" applyFill="1" applyBorder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0" fillId="3" borderId="30" xfId="0" applyFill="1" applyBorder="1" applyProtection="1">
      <protection hidden="1"/>
    </xf>
    <xf numFmtId="0" fontId="0" fillId="3" borderId="31" xfId="0" applyFill="1" applyBorder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0" fillId="5" borderId="1" xfId="0" applyFill="1" applyBorder="1" applyAlignment="1" applyProtection="1">
      <alignment horizontal="left" vertical="center" wrapText="1"/>
      <protection hidden="1"/>
    </xf>
    <xf numFmtId="0" fontId="0" fillId="5" borderId="40" xfId="0" applyFill="1" applyBorder="1" applyProtection="1">
      <protection hidden="1"/>
    </xf>
    <xf numFmtId="0" fontId="0" fillId="5" borderId="33" xfId="0" applyFill="1" applyBorder="1" applyProtection="1">
      <protection hidden="1"/>
    </xf>
    <xf numFmtId="0" fontId="6" fillId="5" borderId="2" xfId="0" applyFont="1" applyFill="1" applyBorder="1" applyAlignment="1" applyProtection="1">
      <alignment horizontal="center" vertical="center" wrapText="1"/>
      <protection hidden="1"/>
    </xf>
    <xf numFmtId="0" fontId="6" fillId="5" borderId="3" xfId="0" applyFont="1" applyFill="1" applyBorder="1" applyAlignment="1" applyProtection="1">
      <alignment horizontal="center" vertical="center" wrapText="1"/>
      <protection hidden="1"/>
    </xf>
    <xf numFmtId="0" fontId="6" fillId="5" borderId="4" xfId="0" applyFont="1" applyFill="1" applyBorder="1" applyAlignment="1" applyProtection="1">
      <alignment horizontal="center" vertical="center" wrapText="1"/>
      <protection hidden="1"/>
    </xf>
    <xf numFmtId="0" fontId="0" fillId="2" borderId="26" xfId="0" applyFill="1" applyBorder="1" applyProtection="1">
      <protection hidden="1"/>
    </xf>
    <xf numFmtId="0" fontId="0" fillId="2" borderId="9" xfId="0" applyFill="1" applyBorder="1" applyAlignment="1" applyProtection="1">
      <alignment wrapText="1"/>
      <protection hidden="1"/>
    </xf>
    <xf numFmtId="0" fontId="0" fillId="0" borderId="36" xfId="0" applyBorder="1" applyProtection="1">
      <protection locked="0" hidden="1"/>
    </xf>
    <xf numFmtId="9" fontId="8" fillId="2" borderId="1" xfId="0" applyNumberFormat="1" applyFont="1" applyFill="1" applyBorder="1" applyAlignment="1" applyProtection="1">
      <alignment horizontal="right"/>
      <protection hidden="1"/>
    </xf>
    <xf numFmtId="0" fontId="0" fillId="2" borderId="13" xfId="0" applyFill="1" applyBorder="1" applyProtection="1">
      <protection hidden="1"/>
    </xf>
    <xf numFmtId="0" fontId="0" fillId="2" borderId="27" xfId="0" applyFill="1" applyBorder="1" applyProtection="1">
      <protection hidden="1"/>
    </xf>
    <xf numFmtId="0" fontId="0" fillId="2" borderId="25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0" fillId="6" borderId="30" xfId="0" applyFill="1" applyBorder="1" applyProtection="1">
      <protection hidden="1"/>
    </xf>
    <xf numFmtId="0" fontId="0" fillId="6" borderId="31" xfId="0" applyFill="1" applyBorder="1" applyProtection="1"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vertical="center" wrapText="1"/>
      <protection hidden="1"/>
    </xf>
    <xf numFmtId="0" fontId="12" fillId="7" borderId="9" xfId="0" applyFont="1" applyFill="1" applyBorder="1" applyProtection="1">
      <protection hidden="1"/>
    </xf>
    <xf numFmtId="0" fontId="12" fillId="7" borderId="28" xfId="0" applyFont="1" applyFill="1" applyBorder="1" applyProtection="1">
      <protection hidden="1"/>
    </xf>
    <xf numFmtId="0" fontId="12" fillId="7" borderId="10" xfId="0" applyFont="1" applyFill="1" applyBorder="1" applyProtection="1">
      <protection hidden="1"/>
    </xf>
    <xf numFmtId="0" fontId="0" fillId="0" borderId="43" xfId="0" applyBorder="1" applyAlignment="1" applyProtection="1">
      <alignment horizontal="center" vertical="center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2" borderId="16" xfId="0" applyFont="1" applyFill="1" applyBorder="1" applyAlignment="1" applyProtection="1">
      <alignment vertical="center"/>
      <protection hidden="1"/>
    </xf>
    <xf numFmtId="0" fontId="18" fillId="2" borderId="28" xfId="0" applyFont="1" applyFill="1" applyBorder="1" applyAlignment="1" applyProtection="1">
      <alignment vertical="center"/>
      <protection hidden="1"/>
    </xf>
    <xf numFmtId="9" fontId="0" fillId="2" borderId="10" xfId="0" applyNumberFormat="1" applyFill="1" applyBorder="1" applyAlignment="1" applyProtection="1">
      <alignment horizontal="center" vertical="center"/>
      <protection hidden="1"/>
    </xf>
    <xf numFmtId="0" fontId="11" fillId="0" borderId="0" xfId="0" applyFont="1" applyProtection="1">
      <protection hidden="1"/>
    </xf>
    <xf numFmtId="9" fontId="0" fillId="2" borderId="10" xfId="3" applyFont="1" applyFill="1" applyBorder="1" applyAlignment="1" applyProtection="1">
      <alignment horizontal="center" vertical="center"/>
      <protection hidden="1"/>
    </xf>
    <xf numFmtId="2" fontId="0" fillId="0" borderId="0" xfId="3" applyNumberFormat="1" applyFont="1" applyProtection="1">
      <protection hidden="1"/>
    </xf>
    <xf numFmtId="0" fontId="6" fillId="4" borderId="9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Protection="1">
      <protection hidden="1"/>
    </xf>
    <xf numFmtId="2" fontId="0" fillId="2" borderId="1" xfId="0" applyNumberFormat="1" applyFill="1" applyBorder="1" applyProtection="1">
      <protection hidden="1"/>
    </xf>
    <xf numFmtId="2" fontId="0" fillId="0" borderId="0" xfId="0" applyNumberFormat="1" applyProtection="1">
      <protection hidden="1"/>
    </xf>
    <xf numFmtId="0" fontId="0" fillId="0" borderId="21" xfId="0" applyBorder="1" applyAlignment="1" applyProtection="1">
      <alignment vertical="center" wrapText="1"/>
      <protection hidden="1"/>
    </xf>
    <xf numFmtId="44" fontId="13" fillId="0" borderId="32" xfId="2" applyFont="1" applyBorder="1" applyAlignment="1" applyProtection="1">
      <alignment horizontal="center"/>
      <protection hidden="1"/>
    </xf>
    <xf numFmtId="2" fontId="0" fillId="0" borderId="34" xfId="0" applyNumberFormat="1" applyBorder="1" applyProtection="1">
      <protection locked="0" hidden="1"/>
    </xf>
    <xf numFmtId="0" fontId="16" fillId="0" borderId="0" xfId="0" applyFont="1" applyAlignment="1" applyProtection="1">
      <alignment horizontal="center" vertical="center"/>
      <protection hidden="1"/>
    </xf>
    <xf numFmtId="0" fontId="0" fillId="2" borderId="25" xfId="0" applyFill="1" applyBorder="1" applyAlignment="1" applyProtection="1">
      <alignment horizontal="center" vertical="center"/>
      <protection hidden="1"/>
    </xf>
    <xf numFmtId="0" fontId="0" fillId="2" borderId="7" xfId="0" applyFill="1" applyBorder="1" applyAlignment="1" applyProtection="1">
      <alignment horizontal="center" vertical="center"/>
      <protection hidden="1"/>
    </xf>
    <xf numFmtId="0" fontId="0" fillId="4" borderId="22" xfId="0" applyFill="1" applyBorder="1" applyAlignment="1" applyProtection="1">
      <alignment horizontal="center" vertical="center"/>
      <protection hidden="1"/>
    </xf>
    <xf numFmtId="0" fontId="0" fillId="4" borderId="23" xfId="0" applyFill="1" applyBorder="1" applyAlignment="1" applyProtection="1">
      <alignment horizontal="center" vertical="center"/>
      <protection hidden="1"/>
    </xf>
    <xf numFmtId="0" fontId="6" fillId="5" borderId="35" xfId="0" applyFont="1" applyFill="1" applyBorder="1" applyAlignment="1" applyProtection="1">
      <alignment horizontal="center" vertical="center"/>
      <protection hidden="1"/>
    </xf>
    <xf numFmtId="44" fontId="0" fillId="0" borderId="41" xfId="2" applyFont="1" applyBorder="1" applyAlignment="1" applyProtection="1">
      <alignment horizontal="center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44" fontId="0" fillId="0" borderId="42" xfId="2" applyFont="1" applyBorder="1" applyAlignment="1" applyProtection="1">
      <alignment horizontal="center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0" borderId="16" xfId="0" applyFont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left" vertical="center"/>
      <protection hidden="1"/>
    </xf>
    <xf numFmtId="0" fontId="16" fillId="0" borderId="0" xfId="0" applyFont="1" applyProtection="1">
      <protection hidden="1"/>
    </xf>
    <xf numFmtId="0" fontId="6" fillId="4" borderId="1" xfId="0" applyFont="1" applyFill="1" applyBorder="1" applyAlignment="1" applyProtection="1">
      <alignment horizontal="center" vertical="center" wrapText="1"/>
      <protection hidden="1"/>
    </xf>
    <xf numFmtId="0" fontId="6" fillId="4" borderId="35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0" fillId="2" borderId="9" xfId="0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12" fillId="2" borderId="9" xfId="0" applyFont="1" applyFill="1" applyBorder="1" applyAlignment="1" applyProtection="1">
      <alignment horizontal="left" vertical="center" wrapText="1"/>
      <protection hidden="1"/>
    </xf>
    <xf numFmtId="0" fontId="12" fillId="2" borderId="28" xfId="0" applyFont="1" applyFill="1" applyBorder="1" applyAlignment="1" applyProtection="1">
      <alignment horizontal="left" vertical="center" wrapText="1"/>
      <protection hidden="1"/>
    </xf>
    <xf numFmtId="0" fontId="6" fillId="4" borderId="9" xfId="0" applyFont="1" applyFill="1" applyBorder="1" applyAlignment="1" applyProtection="1">
      <alignment horizontal="center" vertical="center" wrapText="1"/>
      <protection hidden="1"/>
    </xf>
    <xf numFmtId="0" fontId="6" fillId="4" borderId="18" xfId="0" applyFont="1" applyFill="1" applyBorder="1" applyAlignment="1" applyProtection="1">
      <alignment horizontal="center" vertical="center" wrapText="1"/>
      <protection hidden="1"/>
    </xf>
    <xf numFmtId="0" fontId="2" fillId="5" borderId="9" xfId="0" applyFont="1" applyFill="1" applyBorder="1" applyAlignment="1" applyProtection="1">
      <alignment horizontal="center"/>
      <protection hidden="1"/>
    </xf>
    <xf numFmtId="0" fontId="2" fillId="5" borderId="28" xfId="0" applyFont="1" applyFill="1" applyBorder="1" applyAlignment="1" applyProtection="1">
      <alignment horizontal="center"/>
      <protection hidden="1"/>
    </xf>
    <xf numFmtId="0" fontId="2" fillId="5" borderId="10" xfId="0" applyFont="1" applyFill="1" applyBorder="1" applyAlignment="1" applyProtection="1">
      <alignment horizontal="center"/>
      <protection hidden="1"/>
    </xf>
    <xf numFmtId="0" fontId="9" fillId="5" borderId="15" xfId="0" applyFont="1" applyFill="1" applyBorder="1" applyAlignment="1" applyProtection="1">
      <alignment horizontal="center" vertical="center"/>
      <protection hidden="1"/>
    </xf>
    <xf numFmtId="0" fontId="9" fillId="5" borderId="29" xfId="0" applyFont="1" applyFill="1" applyBorder="1" applyAlignment="1" applyProtection="1">
      <alignment horizontal="center" vertical="center"/>
      <protection hidden="1"/>
    </xf>
    <xf numFmtId="0" fontId="2" fillId="5" borderId="1" xfId="0" applyFont="1" applyFill="1" applyBorder="1" applyAlignment="1" applyProtection="1">
      <alignment horizontal="center"/>
      <protection hidden="1"/>
    </xf>
    <xf numFmtId="44" fontId="9" fillId="2" borderId="1" xfId="2" applyFont="1" applyFill="1" applyBorder="1" applyAlignment="1" applyProtection="1">
      <alignment horizontal="center"/>
      <protection hidden="1"/>
    </xf>
    <xf numFmtId="44" fontId="9" fillId="2" borderId="5" xfId="2" applyFont="1" applyFill="1" applyBorder="1" applyAlignment="1" applyProtection="1">
      <alignment horizontal="center" vertical="center"/>
      <protection hidden="1"/>
    </xf>
    <xf numFmtId="44" fontId="9" fillId="2" borderId="0" xfId="2" applyFont="1" applyFill="1" applyBorder="1" applyAlignment="1" applyProtection="1">
      <alignment horizontal="center" vertical="center"/>
      <protection hidden="1"/>
    </xf>
    <xf numFmtId="0" fontId="4" fillId="2" borderId="9" xfId="0" applyFont="1" applyFill="1" applyBorder="1" applyAlignment="1" applyProtection="1">
      <alignment horizontal="center"/>
      <protection hidden="1"/>
    </xf>
    <xf numFmtId="0" fontId="0" fillId="8" borderId="30" xfId="0" applyFill="1" applyBorder="1" applyAlignment="1" applyProtection="1">
      <alignment horizontal="center"/>
      <protection hidden="1"/>
    </xf>
    <xf numFmtId="0" fontId="0" fillId="8" borderId="31" xfId="0" applyFill="1" applyBorder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0" fillId="0" borderId="44" xfId="0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23" fillId="0" borderId="0" xfId="0" applyFont="1" applyAlignment="1" applyProtection="1">
      <alignment horizontal="center" vertical="center" wrapText="1"/>
      <protection hidden="1"/>
    </xf>
    <xf numFmtId="0" fontId="12" fillId="2" borderId="9" xfId="0" applyFont="1" applyFill="1" applyBorder="1" applyAlignment="1" applyProtection="1">
      <alignment horizontal="left" vertical="center"/>
      <protection hidden="1"/>
    </xf>
    <xf numFmtId="0" fontId="12" fillId="2" borderId="28" xfId="0" applyFont="1" applyFill="1" applyBorder="1" applyAlignment="1" applyProtection="1">
      <alignment horizontal="left" vertical="center"/>
      <protection hidden="1"/>
    </xf>
    <xf numFmtId="0" fontId="14" fillId="7" borderId="30" xfId="0" applyFont="1" applyFill="1" applyBorder="1" applyAlignment="1" applyProtection="1">
      <alignment horizontal="center" vertical="center" wrapText="1"/>
      <protection hidden="1"/>
    </xf>
    <xf numFmtId="0" fontId="14" fillId="7" borderId="31" xfId="0" applyFont="1" applyFill="1" applyBorder="1" applyAlignment="1" applyProtection="1">
      <alignment horizontal="center" vertical="center" wrapText="1"/>
      <protection hidden="1"/>
    </xf>
  </cellXfs>
  <cellStyles count="4">
    <cellStyle name="Migliaia [0]" xfId="1" builtinId="6"/>
    <cellStyle name="Normale" xfId="0" builtinId="0"/>
    <cellStyle name="Percentuale" xfId="3" builtinId="5"/>
    <cellStyle name="Valuta" xfId="2" builtinId="4"/>
  </cellStyles>
  <dxfs count="2">
    <dxf>
      <fill>
        <patternFill>
          <bgColor theme="1"/>
        </patternFill>
      </fill>
    </dxf>
    <dxf>
      <numFmt numFmtId="164" formatCode="#,##0.00\ &quot;€&quot;"/>
      <fill>
        <patternFill>
          <bgColor theme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4AE72-2C2F-4185-8C5E-B28E4B8CE507}">
  <sheetPr>
    <pageSetUpPr fitToPage="1"/>
  </sheetPr>
  <dimension ref="A1:AA85"/>
  <sheetViews>
    <sheetView tabSelected="1" topLeftCell="A27" zoomScale="85" zoomScaleNormal="85" workbookViewId="0">
      <selection activeCell="B29" sqref="B29"/>
    </sheetView>
  </sheetViews>
  <sheetFormatPr defaultRowHeight="15" x14ac:dyDescent="0.25"/>
  <cols>
    <col min="1" max="1" width="25.7109375" style="13" customWidth="1"/>
    <col min="2" max="2" width="26.28515625" style="13" customWidth="1"/>
    <col min="3" max="3" width="17.28515625" style="13" customWidth="1"/>
    <col min="4" max="5" width="20.7109375" style="13" customWidth="1"/>
    <col min="6" max="6" width="28.140625" style="13" customWidth="1"/>
    <col min="7" max="7" width="26.140625" style="13" customWidth="1"/>
    <col min="8" max="8" width="18.85546875" style="13" customWidth="1"/>
    <col min="9" max="9" width="16.140625" style="13" customWidth="1"/>
    <col min="10" max="11" width="9.140625" style="13"/>
    <col min="12" max="17" width="11.42578125" style="13" customWidth="1"/>
    <col min="18" max="18" width="15" style="13" customWidth="1"/>
    <col min="19" max="19" width="13.85546875" style="13" customWidth="1"/>
    <col min="20" max="20" width="11.28515625" style="13" customWidth="1"/>
    <col min="21" max="16384" width="9.140625" style="13"/>
  </cols>
  <sheetData>
    <row r="1" spans="1:27" ht="26.25" x14ac:dyDescent="0.4">
      <c r="A1" s="111" t="s">
        <v>73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27" ht="24" x14ac:dyDescent="0.4">
      <c r="A2" s="112" t="s">
        <v>72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27" ht="12.75" customHeight="1" x14ac:dyDescent="0.35">
      <c r="B3" s="14"/>
      <c r="C3" s="14"/>
      <c r="D3" s="14"/>
      <c r="E3" s="14"/>
    </row>
    <row r="4" spans="1:27" ht="18.75" x14ac:dyDescent="0.3">
      <c r="A4" s="105" t="s">
        <v>47</v>
      </c>
      <c r="B4" s="105"/>
      <c r="C4" s="105"/>
      <c r="D4" s="105"/>
      <c r="E4" s="15"/>
      <c r="M4" s="16"/>
    </row>
    <row r="5" spans="1:27" ht="39.75" customHeight="1" x14ac:dyDescent="0.25">
      <c r="A5" s="106" t="s">
        <v>0</v>
      </c>
      <c r="B5" s="106"/>
      <c r="C5" s="18" t="s">
        <v>6</v>
      </c>
      <c r="D5" s="107" t="s">
        <v>80</v>
      </c>
      <c r="E5" s="106"/>
      <c r="F5" s="17" t="s">
        <v>7</v>
      </c>
      <c r="G5" s="17" t="s">
        <v>9</v>
      </c>
      <c r="H5" s="17" t="s">
        <v>8</v>
      </c>
    </row>
    <row r="6" spans="1:27" ht="15.75" customHeight="1" x14ac:dyDescent="0.25">
      <c r="A6" s="108" t="s">
        <v>1</v>
      </c>
      <c r="B6" s="109"/>
      <c r="C6" s="19"/>
      <c r="D6" s="19"/>
      <c r="E6" s="20">
        <f>D6</f>
        <v>0</v>
      </c>
      <c r="F6" s="21" t="str">
        <f>IFERROR(E6/$E$11,"")</f>
        <v/>
      </c>
      <c r="G6" s="22">
        <v>0</v>
      </c>
      <c r="H6" s="21" t="str">
        <f>IFERROR(G6*F6,"")</f>
        <v/>
      </c>
    </row>
    <row r="7" spans="1:27" ht="18.75" x14ac:dyDescent="0.3">
      <c r="A7" s="108" t="s">
        <v>3</v>
      </c>
      <c r="B7" s="109"/>
      <c r="C7" s="19"/>
      <c r="D7" s="19"/>
      <c r="E7" s="20">
        <f t="shared" ref="E7:E10" si="0">D7</f>
        <v>0</v>
      </c>
      <c r="F7" s="21" t="str">
        <f>IFERROR(E7/$E$11,"")</f>
        <v/>
      </c>
      <c r="G7" s="22">
        <v>5</v>
      </c>
      <c r="H7" s="21" t="str">
        <f t="shared" ref="H7:H10" si="1">IFERROR(G7*F7,"")</f>
        <v/>
      </c>
      <c r="AA7" s="16"/>
    </row>
    <row r="8" spans="1:27" ht="18.75" x14ac:dyDescent="0.3">
      <c r="A8" s="108" t="s">
        <v>4</v>
      </c>
      <c r="B8" s="109"/>
      <c r="C8" s="19"/>
      <c r="D8" s="19"/>
      <c r="E8" s="20">
        <f t="shared" si="0"/>
        <v>0</v>
      </c>
      <c r="F8" s="21" t="str">
        <f>IFERROR(E8/$E$11,"")</f>
        <v/>
      </c>
      <c r="G8" s="22">
        <v>15</v>
      </c>
      <c r="H8" s="21" t="str">
        <f t="shared" si="1"/>
        <v/>
      </c>
    </row>
    <row r="9" spans="1:27" ht="19.5" thickBot="1" x14ac:dyDescent="0.35">
      <c r="A9" s="108" t="s">
        <v>5</v>
      </c>
      <c r="B9" s="109"/>
      <c r="C9" s="19"/>
      <c r="D9" s="91"/>
      <c r="E9" s="20">
        <f t="shared" si="0"/>
        <v>0</v>
      </c>
      <c r="F9" s="21" t="str">
        <f>IFERROR(E9/$E$11,"")</f>
        <v/>
      </c>
      <c r="G9" s="22">
        <v>30</v>
      </c>
      <c r="H9" s="21" t="str">
        <f t="shared" si="1"/>
        <v/>
      </c>
    </row>
    <row r="10" spans="1:27" ht="15.75" customHeight="1" x14ac:dyDescent="0.25">
      <c r="A10" s="108" t="s">
        <v>2</v>
      </c>
      <c r="B10" s="127"/>
      <c r="C10" s="23"/>
      <c r="D10" s="23"/>
      <c r="E10" s="20">
        <f t="shared" si="0"/>
        <v>0</v>
      </c>
      <c r="F10" s="21" t="str">
        <f>IFERROR(E10/$E$11,"")</f>
        <v/>
      </c>
      <c r="G10" s="22">
        <v>50</v>
      </c>
      <c r="H10" s="24" t="str">
        <f t="shared" si="1"/>
        <v/>
      </c>
      <c r="I10" s="25" t="s">
        <v>60</v>
      </c>
    </row>
    <row r="11" spans="1:27" ht="15.75" thickBot="1" x14ac:dyDescent="0.3">
      <c r="B11" s="110"/>
      <c r="C11" s="110"/>
      <c r="D11" s="27" t="s">
        <v>10</v>
      </c>
      <c r="E11" s="87">
        <f>SUM(E6:E10)</f>
        <v>0</v>
      </c>
      <c r="I11" s="28">
        <f>SUM(H6:H10)</f>
        <v>0</v>
      </c>
    </row>
    <row r="12" spans="1:27" x14ac:dyDescent="0.25">
      <c r="N12" s="29"/>
    </row>
    <row r="13" spans="1:27" ht="22.5" customHeight="1" x14ac:dyDescent="0.25">
      <c r="A13" s="104" t="s">
        <v>48</v>
      </c>
      <c r="B13" s="104"/>
      <c r="C13" s="104"/>
      <c r="D13" s="104"/>
      <c r="K13" s="16"/>
    </row>
    <row r="14" spans="1:27" ht="30" x14ac:dyDescent="0.25">
      <c r="A14" s="17" t="s">
        <v>11</v>
      </c>
      <c r="B14" s="18" t="s">
        <v>12</v>
      </c>
      <c r="F14" s="92" t="s">
        <v>49</v>
      </c>
      <c r="G14" s="92"/>
      <c r="H14" s="92"/>
      <c r="I14" s="92"/>
    </row>
    <row r="15" spans="1:27" ht="60" x14ac:dyDescent="0.25">
      <c r="A15" s="31" t="s">
        <v>74</v>
      </c>
      <c r="B15" s="32"/>
      <c r="F15" s="85" t="s">
        <v>16</v>
      </c>
      <c r="G15" s="30"/>
      <c r="H15" s="17" t="s">
        <v>17</v>
      </c>
    </row>
    <row r="16" spans="1:27" ht="22.5" customHeight="1" x14ac:dyDescent="0.25">
      <c r="A16" s="31" t="s">
        <v>13</v>
      </c>
      <c r="B16" s="32"/>
      <c r="F16" s="17" t="s">
        <v>18</v>
      </c>
      <c r="G16" s="17" t="s">
        <v>19</v>
      </c>
      <c r="H16" s="33"/>
    </row>
    <row r="17" spans="1:19" ht="19.5" customHeight="1" x14ac:dyDescent="0.25">
      <c r="A17" s="31" t="s">
        <v>14</v>
      </c>
      <c r="B17" s="32"/>
      <c r="F17" s="34">
        <v>0</v>
      </c>
      <c r="G17" s="21">
        <v>50</v>
      </c>
      <c r="H17" s="21">
        <v>0</v>
      </c>
    </row>
    <row r="18" spans="1:19" ht="15.75" customHeight="1" x14ac:dyDescent="0.25">
      <c r="A18" s="35" t="s">
        <v>15</v>
      </c>
      <c r="B18" s="32"/>
      <c r="F18" s="34">
        <v>51</v>
      </c>
      <c r="G18" s="34">
        <v>75</v>
      </c>
      <c r="H18" s="21">
        <v>10</v>
      </c>
    </row>
    <row r="19" spans="1:19" ht="16.5" thickBot="1" x14ac:dyDescent="0.3">
      <c r="A19" s="36" t="s">
        <v>38</v>
      </c>
      <c r="B19" s="37">
        <f>SUM(B15:B18)</f>
        <v>0</v>
      </c>
      <c r="C19" s="103" t="s">
        <v>75</v>
      </c>
      <c r="F19" s="34">
        <v>76</v>
      </c>
      <c r="G19" s="34">
        <v>100</v>
      </c>
      <c r="H19" s="21">
        <v>20</v>
      </c>
    </row>
    <row r="20" spans="1:19" ht="15.75" x14ac:dyDescent="0.25">
      <c r="C20" s="103"/>
      <c r="F20" s="34">
        <v>101</v>
      </c>
      <c r="G20" s="34"/>
      <c r="H20" s="24">
        <v>30</v>
      </c>
      <c r="I20" s="25" t="s">
        <v>61</v>
      </c>
    </row>
    <row r="21" spans="1:19" ht="30.75" customHeight="1" thickBot="1" x14ac:dyDescent="0.3">
      <c r="A21" s="38"/>
      <c r="C21" s="21" t="str">
        <f>IFERROR(($B$19/$E$11)*100,"")</f>
        <v/>
      </c>
      <c r="G21" s="26"/>
      <c r="H21" s="27"/>
      <c r="I21" s="28" t="str">
        <f>IFERROR(VLOOKUP(C21,F17:H20,3),"")</f>
        <v/>
      </c>
    </row>
    <row r="22" spans="1:19" ht="31.5" customHeight="1" x14ac:dyDescent="0.25"/>
    <row r="23" spans="1:19" ht="20.25" customHeight="1" x14ac:dyDescent="0.25">
      <c r="A23" s="104" t="s">
        <v>50</v>
      </c>
      <c r="B23" s="104"/>
      <c r="C23" s="104"/>
      <c r="F23" s="104"/>
      <c r="G23" s="104"/>
      <c r="H23" s="104"/>
    </row>
    <row r="24" spans="1:19" ht="18" customHeight="1" x14ac:dyDescent="0.25">
      <c r="A24" s="116" t="s">
        <v>25</v>
      </c>
      <c r="B24" s="117"/>
      <c r="C24" s="17" t="s">
        <v>17</v>
      </c>
    </row>
    <row r="25" spans="1:19" ht="38.25" customHeight="1" x14ac:dyDescent="0.25">
      <c r="A25" s="39" t="s">
        <v>20</v>
      </c>
      <c r="B25" s="40" t="b">
        <v>0</v>
      </c>
      <c r="C25" s="41">
        <f>IF(B25=TRUE,10,0)</f>
        <v>0</v>
      </c>
      <c r="S25" s="27"/>
    </row>
    <row r="26" spans="1:19" ht="48.75" x14ac:dyDescent="0.25">
      <c r="A26" s="39" t="s">
        <v>21</v>
      </c>
      <c r="B26" s="42" t="b">
        <v>0</v>
      </c>
      <c r="C26" s="41">
        <f>IF(B26=TRUE,10,0)</f>
        <v>0</v>
      </c>
    </row>
    <row r="27" spans="1:19" ht="72.75" x14ac:dyDescent="0.25">
      <c r="A27" s="39" t="s">
        <v>22</v>
      </c>
      <c r="B27" s="42" t="b">
        <v>0</v>
      </c>
      <c r="C27" s="41">
        <f>IF(B27=TRUE,10,0)</f>
        <v>0</v>
      </c>
    </row>
    <row r="28" spans="1:19" ht="53.25" customHeight="1" thickBot="1" x14ac:dyDescent="0.3">
      <c r="A28" s="39" t="s">
        <v>23</v>
      </c>
      <c r="B28" s="42" t="b">
        <v>0</v>
      </c>
      <c r="C28" s="41">
        <f>IF(B28=TRUE,10,0)</f>
        <v>0</v>
      </c>
    </row>
    <row r="29" spans="1:19" ht="38.25" customHeight="1" x14ac:dyDescent="0.25">
      <c r="A29" s="39" t="s">
        <v>24</v>
      </c>
      <c r="B29" s="43" t="b">
        <v>0</v>
      </c>
      <c r="C29" s="44">
        <f>IF(B29=TRUE,10,0)</f>
        <v>0</v>
      </c>
      <c r="D29" s="45" t="s">
        <v>62</v>
      </c>
      <c r="F29" s="95" t="s">
        <v>26</v>
      </c>
      <c r="G29" s="96"/>
      <c r="H29" s="46" t="s">
        <v>27</v>
      </c>
      <c r="I29" s="47" t="s">
        <v>33</v>
      </c>
    </row>
    <row r="30" spans="1:19" ht="29.25" customHeight="1" thickBot="1" x14ac:dyDescent="0.3">
      <c r="D30" s="28">
        <f>SUM(C25:C29)</f>
        <v>0</v>
      </c>
      <c r="F30" s="93" t="str">
        <f>IFERROR(SUM(I11+I21+D30),"")</f>
        <v/>
      </c>
      <c r="G30" s="94"/>
      <c r="H30" s="48" t="str">
        <f>IFERROR(VLOOKUP(F30,Classi_edificio_e_relative_Maggiorazioni,4),"")</f>
        <v/>
      </c>
      <c r="I30" s="49" t="str">
        <f>IFERROR(VLOOKUP(F30,Classi_edificio_e_relative_Maggiorazioni,3),"")</f>
        <v/>
      </c>
    </row>
    <row r="31" spans="1:19" ht="18" customHeight="1" thickBot="1" x14ac:dyDescent="0.3"/>
    <row r="32" spans="1:19" ht="15.75" thickBot="1" x14ac:dyDescent="0.3">
      <c r="A32" s="50"/>
      <c r="B32" s="51"/>
      <c r="C32" s="51"/>
      <c r="D32" s="51"/>
      <c r="E32" s="51"/>
      <c r="F32" s="51"/>
      <c r="G32" s="51"/>
      <c r="H32" s="51"/>
      <c r="I32" s="51"/>
      <c r="J32" s="51"/>
    </row>
    <row r="33" spans="1:11" ht="19.5" customHeight="1" x14ac:dyDescent="0.25">
      <c r="A33" s="52"/>
      <c r="B33" s="52"/>
      <c r="C33" s="52"/>
      <c r="D33" s="53"/>
    </row>
    <row r="34" spans="1:11" ht="26.25" x14ac:dyDescent="0.4">
      <c r="A34" s="111" t="s">
        <v>65</v>
      </c>
      <c r="B34" s="111"/>
      <c r="C34" s="111"/>
      <c r="D34" s="111"/>
      <c r="E34" s="111"/>
      <c r="F34" s="111"/>
      <c r="G34" s="111"/>
      <c r="H34" s="111"/>
      <c r="I34" s="111"/>
      <c r="J34" s="111"/>
    </row>
    <row r="35" spans="1:11" ht="12" customHeight="1" x14ac:dyDescent="0.4">
      <c r="B35" s="15"/>
      <c r="D35" s="54"/>
      <c r="E35" s="54"/>
      <c r="F35" s="54"/>
      <c r="G35" s="54"/>
      <c r="H35" s="54"/>
      <c r="I35" s="54"/>
      <c r="J35" s="82"/>
    </row>
    <row r="36" spans="1:11" ht="21" x14ac:dyDescent="0.35">
      <c r="B36" s="100" t="s">
        <v>63</v>
      </c>
      <c r="C36" s="100"/>
      <c r="D36" s="100"/>
      <c r="E36" s="55"/>
      <c r="F36" s="101" t="s">
        <v>64</v>
      </c>
      <c r="G36" s="101"/>
      <c r="H36" s="101"/>
    </row>
    <row r="37" spans="1:11" ht="30" x14ac:dyDescent="0.4">
      <c r="B37" s="56" t="s">
        <v>34</v>
      </c>
      <c r="C37" s="97" t="s">
        <v>81</v>
      </c>
      <c r="D37" s="97"/>
      <c r="E37" s="54"/>
      <c r="F37" s="56" t="s">
        <v>34</v>
      </c>
      <c r="G37" s="102" t="s">
        <v>82</v>
      </c>
      <c r="H37" s="102"/>
      <c r="J37" s="86"/>
    </row>
    <row r="38" spans="1:11" x14ac:dyDescent="0.25">
      <c r="B38" s="57"/>
      <c r="C38" s="98" t="b">
        <v>0</v>
      </c>
      <c r="D38" s="99"/>
      <c r="F38" s="58"/>
      <c r="G38" s="98" t="b">
        <v>0</v>
      </c>
      <c r="H38" s="99"/>
    </row>
    <row r="40" spans="1:11" x14ac:dyDescent="0.25">
      <c r="B40" s="123" t="s">
        <v>35</v>
      </c>
      <c r="C40" s="123"/>
      <c r="D40" s="123"/>
      <c r="F40" s="118" t="s">
        <v>35</v>
      </c>
      <c r="G40" s="119"/>
      <c r="H40" s="120"/>
    </row>
    <row r="41" spans="1:11" ht="15" customHeight="1" x14ac:dyDescent="0.25">
      <c r="B41" s="124" t="str">
        <f>IF(C38=TRUE,261.2*(1+(I30/100)),"")</f>
        <v/>
      </c>
      <c r="C41" s="124"/>
      <c r="D41" s="124"/>
      <c r="F41" s="124" t="str">
        <f>IF(G38=TRUE,130.6*(1+(I30/100)),"")</f>
        <v/>
      </c>
      <c r="G41" s="124"/>
      <c r="H41" s="124"/>
    </row>
    <row r="43" spans="1:11" ht="27" thickBot="1" x14ac:dyDescent="0.45">
      <c r="F43" s="54"/>
      <c r="G43" s="54"/>
      <c r="H43" s="54"/>
    </row>
    <row r="44" spans="1:11" ht="15.75" customHeight="1" x14ac:dyDescent="0.4">
      <c r="B44" s="59" t="s">
        <v>41</v>
      </c>
      <c r="C44" s="60" t="s">
        <v>42</v>
      </c>
      <c r="D44" s="61" t="s">
        <v>43</v>
      </c>
      <c r="F44" s="59" t="s">
        <v>41</v>
      </c>
      <c r="G44" s="60" t="s">
        <v>42</v>
      </c>
      <c r="H44" s="61" t="s">
        <v>43</v>
      </c>
      <c r="J44" s="54"/>
      <c r="K44" s="54"/>
    </row>
    <row r="45" spans="1:11" ht="30" x14ac:dyDescent="0.25">
      <c r="B45" s="62" t="s">
        <v>36</v>
      </c>
      <c r="C45" s="63" t="s">
        <v>37</v>
      </c>
      <c r="D45" s="64"/>
      <c r="F45" s="62" t="s">
        <v>36</v>
      </c>
      <c r="G45" s="63" t="s">
        <v>37</v>
      </c>
      <c r="H45" s="64"/>
    </row>
    <row r="46" spans="1:11" ht="30" x14ac:dyDescent="0.25">
      <c r="B46" s="62" t="s">
        <v>38</v>
      </c>
      <c r="C46" s="63" t="s">
        <v>39</v>
      </c>
      <c r="D46" s="64"/>
      <c r="F46" s="62" t="s">
        <v>38</v>
      </c>
      <c r="G46" s="63" t="s">
        <v>39</v>
      </c>
      <c r="H46" s="64"/>
    </row>
    <row r="47" spans="1:11" x14ac:dyDescent="0.25">
      <c r="B47" s="62"/>
      <c r="C47" s="65" t="s">
        <v>40</v>
      </c>
      <c r="D47" s="66">
        <f>D46*0.6</f>
        <v>0</v>
      </c>
      <c r="F47" s="62"/>
      <c r="G47" s="65" t="s">
        <v>40</v>
      </c>
      <c r="H47" s="66">
        <f>H46*0.6</f>
        <v>0</v>
      </c>
    </row>
    <row r="48" spans="1:11" x14ac:dyDescent="0.25">
      <c r="B48" s="62"/>
      <c r="C48" s="21"/>
      <c r="D48" s="67"/>
      <c r="F48" s="62"/>
      <c r="G48" s="21"/>
      <c r="H48" s="67"/>
    </row>
    <row r="49" spans="1:10" ht="15.75" thickBot="1" x14ac:dyDescent="0.3">
      <c r="B49" s="68" t="s">
        <v>44</v>
      </c>
      <c r="C49" s="69" t="s">
        <v>45</v>
      </c>
      <c r="D49" s="70">
        <f>SUM(D45+D47)</f>
        <v>0</v>
      </c>
      <c r="F49" s="68" t="s">
        <v>44</v>
      </c>
      <c r="G49" s="69" t="s">
        <v>45</v>
      </c>
      <c r="H49" s="70">
        <f>SUM(H45+H47)</f>
        <v>0</v>
      </c>
    </row>
    <row r="51" spans="1:10" ht="15.75" thickBot="1" x14ac:dyDescent="0.3"/>
    <row r="52" spans="1:10" ht="15.75" customHeight="1" x14ac:dyDescent="0.25">
      <c r="B52" s="121" t="s">
        <v>46</v>
      </c>
      <c r="C52" s="125" t="str">
        <f>IF(C38=TRUE,B41*D49,"")</f>
        <v/>
      </c>
      <c r="D52" s="126"/>
      <c r="F52" s="121" t="s">
        <v>46</v>
      </c>
      <c r="G52" s="125" t="str">
        <f>IF(G38=TRUE,F41*H49,"")</f>
        <v/>
      </c>
      <c r="H52" s="126"/>
    </row>
    <row r="53" spans="1:10" ht="15.75" customHeight="1" thickBot="1" x14ac:dyDescent="0.3">
      <c r="B53" s="122"/>
      <c r="C53" s="125"/>
      <c r="D53" s="126"/>
      <c r="F53" s="122"/>
      <c r="G53" s="125"/>
      <c r="H53" s="126"/>
    </row>
    <row r="54" spans="1:10" ht="15.75" customHeight="1" thickBot="1" x14ac:dyDescent="0.3"/>
    <row r="55" spans="1:10" ht="15.75" thickBot="1" x14ac:dyDescent="0.3">
      <c r="A55" s="71"/>
      <c r="B55" s="72"/>
      <c r="C55" s="72"/>
      <c r="D55" s="72"/>
      <c r="E55" s="72"/>
      <c r="F55" s="72"/>
      <c r="G55" s="72"/>
      <c r="H55" s="72"/>
      <c r="I55" s="72"/>
      <c r="J55" s="72"/>
    </row>
    <row r="56" spans="1:10" ht="34.5" customHeight="1" x14ac:dyDescent="0.25"/>
    <row r="57" spans="1:10" ht="44.25" customHeight="1" x14ac:dyDescent="0.25">
      <c r="A57" s="131" t="s">
        <v>51</v>
      </c>
      <c r="B57" s="131"/>
      <c r="C57" s="131"/>
      <c r="D57" s="131"/>
      <c r="E57" s="131"/>
      <c r="F57" s="131"/>
      <c r="G57" s="131"/>
      <c r="H57" s="131"/>
      <c r="I57" s="131"/>
      <c r="J57" s="131"/>
    </row>
    <row r="58" spans="1:10" ht="21" customHeight="1" x14ac:dyDescent="0.25">
      <c r="A58" s="73"/>
      <c r="B58" s="73"/>
      <c r="C58" s="73"/>
      <c r="D58" s="73"/>
      <c r="E58" s="73"/>
      <c r="F58" s="73"/>
      <c r="G58" s="74"/>
      <c r="H58" s="74"/>
      <c r="I58" s="74"/>
      <c r="J58" s="74"/>
    </row>
    <row r="59" spans="1:10" ht="21" x14ac:dyDescent="0.35">
      <c r="B59" s="75" t="s">
        <v>52</v>
      </c>
      <c r="C59" s="76"/>
      <c r="D59" s="76"/>
      <c r="E59" s="76"/>
      <c r="F59" s="76"/>
      <c r="G59" s="77"/>
    </row>
    <row r="60" spans="1:10" ht="21.75" customHeight="1" x14ac:dyDescent="0.25">
      <c r="B60" s="78" t="b">
        <v>0</v>
      </c>
      <c r="C60" s="79" t="s">
        <v>53</v>
      </c>
      <c r="D60" s="80"/>
      <c r="E60" s="80"/>
      <c r="F60" s="80"/>
      <c r="G60" s="81" t="str">
        <f>IF(B60=TRUE,7%,"")</f>
        <v/>
      </c>
    </row>
    <row r="61" spans="1:10" ht="24.95" customHeight="1" x14ac:dyDescent="0.25">
      <c r="B61" s="42" t="b">
        <v>0</v>
      </c>
      <c r="C61" s="80" t="s">
        <v>54</v>
      </c>
      <c r="D61" s="80"/>
      <c r="E61" s="80"/>
      <c r="F61" s="80"/>
      <c r="G61" s="81" t="str">
        <f>IF(B61=TRUE,6%,"")</f>
        <v/>
      </c>
    </row>
    <row r="62" spans="1:10" ht="24.95" customHeight="1" x14ac:dyDescent="0.25">
      <c r="B62" s="42" t="b">
        <v>0</v>
      </c>
      <c r="C62" s="80" t="s">
        <v>55</v>
      </c>
      <c r="D62" s="80"/>
      <c r="E62" s="80"/>
      <c r="F62" s="80"/>
      <c r="G62" s="81" t="str">
        <f>IF(B62=TRUE,6%,"")</f>
        <v/>
      </c>
    </row>
    <row r="63" spans="1:10" ht="24.95" customHeight="1" x14ac:dyDescent="0.25">
      <c r="B63" s="42" t="b">
        <v>0</v>
      </c>
      <c r="C63" s="80" t="s">
        <v>56</v>
      </c>
      <c r="D63" s="80"/>
      <c r="E63" s="80"/>
      <c r="F63" s="80"/>
      <c r="G63" s="81" t="str">
        <f>IF(B63=TRUE,5%,"")</f>
        <v/>
      </c>
    </row>
    <row r="64" spans="1:10" ht="24.95" customHeight="1" x14ac:dyDescent="0.25">
      <c r="B64" s="42" t="b">
        <v>0</v>
      </c>
      <c r="C64" s="80" t="s">
        <v>57</v>
      </c>
      <c r="D64" s="80"/>
      <c r="E64" s="80"/>
      <c r="F64" s="80"/>
      <c r="G64" s="81" t="str">
        <f>IF(B64=TRUE,5%,"")</f>
        <v/>
      </c>
    </row>
    <row r="65" spans="1:10" ht="33" customHeight="1" x14ac:dyDescent="0.25">
      <c r="B65" s="132" t="s">
        <v>76</v>
      </c>
      <c r="C65" s="133"/>
      <c r="D65" s="133"/>
      <c r="E65" s="133"/>
      <c r="F65" s="133"/>
      <c r="G65" s="89"/>
    </row>
    <row r="66" spans="1:10" ht="24.95" customHeight="1" x14ac:dyDescent="0.25">
      <c r="B66" s="43" t="b">
        <v>0</v>
      </c>
      <c r="C66" s="80" t="s">
        <v>58</v>
      </c>
      <c r="D66" s="80"/>
      <c r="E66" s="80"/>
      <c r="F66" s="80"/>
      <c r="G66" s="81" t="str">
        <f>IF(B66=TRUE,10%,"")</f>
        <v/>
      </c>
    </row>
    <row r="67" spans="1:10" ht="24.95" customHeight="1" x14ac:dyDescent="0.25">
      <c r="G67" s="88">
        <f>SUM(G60:G66)</f>
        <v>0</v>
      </c>
    </row>
    <row r="68" spans="1:10" ht="24.95" customHeight="1" x14ac:dyDescent="0.25"/>
    <row r="70" spans="1:10" ht="25.5" customHeight="1" x14ac:dyDescent="0.4">
      <c r="A70" s="130" t="s">
        <v>59</v>
      </c>
      <c r="B70" s="130"/>
      <c r="C70" s="130"/>
      <c r="D70" s="130"/>
      <c r="E70" s="130"/>
      <c r="F70" s="130"/>
      <c r="G70" s="130"/>
      <c r="H70" s="130"/>
      <c r="I70" s="130"/>
      <c r="J70" s="130"/>
    </row>
    <row r="71" spans="1:10" ht="26.25" x14ac:dyDescent="0.4">
      <c r="E71" s="54"/>
      <c r="F71" s="54"/>
      <c r="G71" s="82"/>
      <c r="H71" s="82"/>
      <c r="I71" s="82"/>
    </row>
    <row r="72" spans="1:10" ht="47.25" customHeight="1" x14ac:dyDescent="0.25">
      <c r="B72" s="42" t="b">
        <v>0</v>
      </c>
      <c r="C72" s="114" t="s">
        <v>66</v>
      </c>
      <c r="D72" s="115"/>
      <c r="E72" s="115"/>
      <c r="F72" s="115"/>
      <c r="G72" s="83" t="str">
        <f t="shared" ref="G72:G77" si="2">IF(B72=TRUE,-20%,"")</f>
        <v/>
      </c>
    </row>
    <row r="73" spans="1:10" ht="82.5" customHeight="1" x14ac:dyDescent="0.25">
      <c r="B73" s="42" t="b">
        <v>0</v>
      </c>
      <c r="C73" s="114" t="s">
        <v>67</v>
      </c>
      <c r="D73" s="115"/>
      <c r="E73" s="115"/>
      <c r="F73" s="115"/>
      <c r="G73" s="83" t="str">
        <f t="shared" si="2"/>
        <v/>
      </c>
    </row>
    <row r="74" spans="1:10" ht="45" customHeight="1" x14ac:dyDescent="0.25">
      <c r="B74" s="42" t="b">
        <v>0</v>
      </c>
      <c r="C74" s="114" t="s">
        <v>68</v>
      </c>
      <c r="D74" s="115"/>
      <c r="E74" s="115"/>
      <c r="F74" s="115"/>
      <c r="G74" s="83" t="str">
        <f t="shared" si="2"/>
        <v/>
      </c>
    </row>
    <row r="75" spans="1:10" ht="36" customHeight="1" x14ac:dyDescent="0.25">
      <c r="B75" s="42" t="b">
        <v>0</v>
      </c>
      <c r="C75" s="114" t="s">
        <v>69</v>
      </c>
      <c r="D75" s="115"/>
      <c r="E75" s="115"/>
      <c r="F75" s="115"/>
      <c r="G75" s="83" t="str">
        <f t="shared" si="2"/>
        <v/>
      </c>
    </row>
    <row r="76" spans="1:10" ht="40.5" customHeight="1" x14ac:dyDescent="0.25">
      <c r="B76" s="42" t="b">
        <v>0</v>
      </c>
      <c r="C76" s="114" t="s">
        <v>70</v>
      </c>
      <c r="D76" s="115"/>
      <c r="E76" s="115"/>
      <c r="F76" s="115"/>
      <c r="G76" s="83" t="str">
        <f t="shared" si="2"/>
        <v/>
      </c>
    </row>
    <row r="77" spans="1:10" ht="36.75" customHeight="1" x14ac:dyDescent="0.25">
      <c r="B77" s="42" t="b">
        <v>0</v>
      </c>
      <c r="C77" s="135" t="s">
        <v>71</v>
      </c>
      <c r="D77" s="136"/>
      <c r="E77" s="136"/>
      <c r="F77" s="136"/>
      <c r="G77" s="83" t="str">
        <f t="shared" si="2"/>
        <v/>
      </c>
    </row>
    <row r="78" spans="1:10" ht="24.95" customHeight="1" x14ac:dyDescent="0.25">
      <c r="G78" s="84">
        <f>SUM(G72:G77)</f>
        <v>0</v>
      </c>
    </row>
    <row r="79" spans="1:10" ht="23.25" customHeight="1" x14ac:dyDescent="0.25"/>
    <row r="80" spans="1:10" ht="39.75" customHeight="1" x14ac:dyDescent="0.25">
      <c r="B80" s="134" t="s">
        <v>77</v>
      </c>
      <c r="C80" s="134"/>
      <c r="D80" s="134"/>
      <c r="E80" s="134"/>
      <c r="F80" s="134"/>
      <c r="G80" s="134"/>
    </row>
    <row r="81" spans="1:10" ht="21.75" customHeight="1" x14ac:dyDescent="0.25"/>
    <row r="82" spans="1:10" ht="15.75" thickBot="1" x14ac:dyDescent="0.3"/>
    <row r="83" spans="1:10" ht="72.75" customHeight="1" thickBot="1" x14ac:dyDescent="0.4">
      <c r="B83" s="137" t="s">
        <v>78</v>
      </c>
      <c r="C83" s="138"/>
      <c r="D83" s="90" t="str">
        <f>IF(C38=TRUE,C52*G67*(1+G78),"")</f>
        <v/>
      </c>
      <c r="F83" s="137" t="s">
        <v>79</v>
      </c>
      <c r="G83" s="138"/>
      <c r="H83" s="90" t="str">
        <f>IF(G38=TRUE,G52*G67*(1+G78),"")</f>
        <v/>
      </c>
    </row>
    <row r="84" spans="1:10" ht="38.25" customHeight="1" thickBot="1" x14ac:dyDescent="0.3"/>
    <row r="85" spans="1:10" ht="15.75" thickBot="1" x14ac:dyDescent="0.3">
      <c r="A85" s="128"/>
      <c r="B85" s="129"/>
      <c r="C85" s="129"/>
      <c r="D85" s="129"/>
      <c r="E85" s="129"/>
      <c r="F85" s="129"/>
      <c r="G85" s="129"/>
      <c r="H85" s="129"/>
      <c r="I85" s="129"/>
      <c r="J85" s="129"/>
    </row>
  </sheetData>
  <sheetProtection algorithmName="SHA-512" hashValue="9N9jOy0BssDUosVe+w+9j9/mTrv/LlJrmL2f8iQ3nOOuzKk4LEvbbIs8IRYv46pmnrh1KXNgpQbYEDmZJrz7UQ==" saltValue="PYz/MuuS04X7G8ym3sqq4Q==" spinCount="100000" sheet="1" objects="1" scenarios="1" selectLockedCells="1"/>
  <mergeCells count="47">
    <mergeCell ref="A85:J85"/>
    <mergeCell ref="A70:J70"/>
    <mergeCell ref="A57:J57"/>
    <mergeCell ref="A34:J34"/>
    <mergeCell ref="B65:F65"/>
    <mergeCell ref="B80:G80"/>
    <mergeCell ref="C74:F74"/>
    <mergeCell ref="C75:F75"/>
    <mergeCell ref="C76:F76"/>
    <mergeCell ref="C77:F77"/>
    <mergeCell ref="B83:C83"/>
    <mergeCell ref="F83:G83"/>
    <mergeCell ref="G52:H53"/>
    <mergeCell ref="B52:B53"/>
    <mergeCell ref="B11:C11"/>
    <mergeCell ref="A1:J1"/>
    <mergeCell ref="A2:J2"/>
    <mergeCell ref="C72:F72"/>
    <mergeCell ref="C73:F73"/>
    <mergeCell ref="A24:B24"/>
    <mergeCell ref="F40:H40"/>
    <mergeCell ref="F52:F53"/>
    <mergeCell ref="B40:D40"/>
    <mergeCell ref="B41:D41"/>
    <mergeCell ref="F41:H41"/>
    <mergeCell ref="C52:D53"/>
    <mergeCell ref="A8:B8"/>
    <mergeCell ref="A9:B9"/>
    <mergeCell ref="A10:B10"/>
    <mergeCell ref="A13:D13"/>
    <mergeCell ref="A4:D4"/>
    <mergeCell ref="A5:B5"/>
    <mergeCell ref="D5:E5"/>
    <mergeCell ref="A6:B6"/>
    <mergeCell ref="A7:B7"/>
    <mergeCell ref="F14:I14"/>
    <mergeCell ref="F30:G30"/>
    <mergeCell ref="F29:G29"/>
    <mergeCell ref="C37:D37"/>
    <mergeCell ref="C38:D38"/>
    <mergeCell ref="B36:D36"/>
    <mergeCell ref="F36:H36"/>
    <mergeCell ref="G37:H37"/>
    <mergeCell ref="G38:H38"/>
    <mergeCell ref="C19:C20"/>
    <mergeCell ref="A23:C23"/>
    <mergeCell ref="F23:H23"/>
  </mergeCells>
  <conditionalFormatting sqref="D83">
    <cfRule type="expression" dxfId="1" priority="8">
      <formula>ISERROR(D83)</formula>
    </cfRule>
  </conditionalFormatting>
  <conditionalFormatting sqref="H83">
    <cfRule type="expression" dxfId="0" priority="7">
      <formula>ISERROR(H83)</formula>
    </cfRule>
  </conditionalFormatting>
  <pageMargins left="0.7" right="0.7" top="0.75" bottom="0.75" header="0.3" footer="0.3"/>
  <pageSetup paperSize="8"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1E919-94D9-4A92-8F3A-7BD887F5B9D4}">
  <dimension ref="B2:E14"/>
  <sheetViews>
    <sheetView workbookViewId="0">
      <selection activeCell="E7" sqref="E7"/>
    </sheetView>
  </sheetViews>
  <sheetFormatPr defaultRowHeight="15" x14ac:dyDescent="0.25"/>
  <sheetData>
    <row r="2" spans="2:5" x14ac:dyDescent="0.25">
      <c r="B2" s="1" t="s">
        <v>30</v>
      </c>
      <c r="C2" s="1"/>
      <c r="D2" s="2"/>
      <c r="E2" s="3"/>
    </row>
    <row r="3" spans="2:5" x14ac:dyDescent="0.25">
      <c r="B3" s="4" t="s">
        <v>28</v>
      </c>
      <c r="C3" s="4" t="s">
        <v>29</v>
      </c>
      <c r="D3" s="5" t="s">
        <v>31</v>
      </c>
      <c r="E3" s="6" t="s">
        <v>32</v>
      </c>
    </row>
    <row r="4" spans="2:5" x14ac:dyDescent="0.25">
      <c r="B4" s="7">
        <v>0</v>
      </c>
      <c r="C4" s="7">
        <v>5</v>
      </c>
      <c r="D4" s="8">
        <v>0</v>
      </c>
      <c r="E4" s="9" t="str">
        <f>ROMAN(1)</f>
        <v>I</v>
      </c>
    </row>
    <row r="5" spans="2:5" x14ac:dyDescent="0.25">
      <c r="B5" s="7">
        <v>6</v>
      </c>
      <c r="C5" s="7">
        <v>10</v>
      </c>
      <c r="D5" s="8">
        <v>5</v>
      </c>
      <c r="E5" s="9" t="str">
        <f>ROMAN(2)</f>
        <v>II</v>
      </c>
    </row>
    <row r="6" spans="2:5" x14ac:dyDescent="0.25">
      <c r="B6" s="7">
        <v>11</v>
      </c>
      <c r="C6" s="7">
        <v>15</v>
      </c>
      <c r="D6" s="8">
        <v>10</v>
      </c>
      <c r="E6" s="9" t="str">
        <f>ROMAN(3)</f>
        <v>III</v>
      </c>
    </row>
    <row r="7" spans="2:5" x14ac:dyDescent="0.25">
      <c r="B7" s="7">
        <v>16</v>
      </c>
      <c r="C7" s="7">
        <v>20</v>
      </c>
      <c r="D7" s="8">
        <v>15</v>
      </c>
      <c r="E7" s="9" t="str">
        <f>ROMAN(4)</f>
        <v>IV</v>
      </c>
    </row>
    <row r="8" spans="2:5" x14ac:dyDescent="0.25">
      <c r="B8" s="7">
        <v>21</v>
      </c>
      <c r="C8" s="7">
        <v>25</v>
      </c>
      <c r="D8" s="8">
        <v>20</v>
      </c>
      <c r="E8" s="9" t="str">
        <f>ROMAN(5)</f>
        <v>V</v>
      </c>
    </row>
    <row r="9" spans="2:5" x14ac:dyDescent="0.25">
      <c r="B9" s="7">
        <v>26</v>
      </c>
      <c r="C9" s="7">
        <v>30</v>
      </c>
      <c r="D9" s="8">
        <v>25</v>
      </c>
      <c r="E9" s="9" t="str">
        <f>ROMAN(6)</f>
        <v>VI</v>
      </c>
    </row>
    <row r="10" spans="2:5" x14ac:dyDescent="0.25">
      <c r="B10" s="7">
        <v>31</v>
      </c>
      <c r="C10" s="7">
        <v>35</v>
      </c>
      <c r="D10" s="8">
        <v>30</v>
      </c>
      <c r="E10" s="9" t="str">
        <f>ROMAN(7)</f>
        <v>VII</v>
      </c>
    </row>
    <row r="11" spans="2:5" x14ac:dyDescent="0.25">
      <c r="B11" s="7">
        <v>36</v>
      </c>
      <c r="C11" s="7">
        <v>40</v>
      </c>
      <c r="D11" s="8">
        <v>35</v>
      </c>
      <c r="E11" s="9" t="str">
        <f>ROMAN(8)</f>
        <v>VIII</v>
      </c>
    </row>
    <row r="12" spans="2:5" x14ac:dyDescent="0.25">
      <c r="B12" s="7">
        <v>41</v>
      </c>
      <c r="C12" s="7">
        <v>45</v>
      </c>
      <c r="D12" s="8">
        <v>40</v>
      </c>
      <c r="E12" s="9" t="str">
        <f>ROMAN(9)</f>
        <v>IX</v>
      </c>
    </row>
    <row r="13" spans="2:5" x14ac:dyDescent="0.25">
      <c r="B13" s="7">
        <v>46</v>
      </c>
      <c r="C13" s="7">
        <v>50</v>
      </c>
      <c r="D13" s="8">
        <v>45</v>
      </c>
      <c r="E13" s="9" t="str">
        <f>ROMAN(10)</f>
        <v>X</v>
      </c>
    </row>
    <row r="14" spans="2:5" x14ac:dyDescent="0.25">
      <c r="B14" s="10">
        <v>51</v>
      </c>
      <c r="C14" s="10"/>
      <c r="D14" s="11">
        <v>50</v>
      </c>
      <c r="E14" s="12" t="str">
        <f>ROMAN(11)</f>
        <v>XI</v>
      </c>
    </row>
  </sheetData>
  <sheetProtection algorithmName="SHA-512" hashValue="R/7KbWWMKlwCAiZMqe5tMI+ZRrgPqUkIZL4Cyaqxl/zvTEw4A4+siW+Gxq/yyesIJ0+DjjwIlR7bDHn7Y6sYHw==" saltValue="eEzUQ1vLLKZHiLnYeMR7Q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Calcolo Costo di Costruzione</vt:lpstr>
      <vt:lpstr>Classi Edificio</vt:lpstr>
      <vt:lpstr>'Calcolo Costo di Costruzione'!Area_stampa</vt:lpstr>
      <vt:lpstr>Classi_edificio_e_relative_Maggiorazioni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Nigi</dc:creator>
  <cp:lastModifiedBy>Nicola Nigi</cp:lastModifiedBy>
  <cp:lastPrinted>2025-06-20T06:53:02Z</cp:lastPrinted>
  <dcterms:created xsi:type="dcterms:W3CDTF">2025-05-13T13:11:10Z</dcterms:created>
  <dcterms:modified xsi:type="dcterms:W3CDTF">2026-02-10T14:24:57Z</dcterms:modified>
</cp:coreProperties>
</file>